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368" windowWidth="15192" windowHeight="4416" activeTab="0"/>
  </bookViews>
  <sheets>
    <sheet name="факт 2013г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<sst xmlns="http://schemas.openxmlformats.org/spreadsheetml/2006/main" count="46" uniqueCount="45">
  <si>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№ п/п</t>
  </si>
  <si>
    <t>Наименование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</si>
  <si>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</si>
  <si>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</si>
  <si>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</si>
  <si>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</si>
  <si>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</si>
  <si>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</si>
  <si>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</si>
  <si>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</si>
  <si>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</si>
  <si>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</si>
  <si>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</si>
  <si>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</si>
  <si>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</si>
  <si>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том числе:</t>
  </si>
  <si>
    <t xml:space="preserve">Отпуск сторонним потребителям, всего </t>
  </si>
  <si>
    <t>Собственные нужды электростанции</t>
  </si>
  <si>
    <t>Отпуск электроэнергии в сеть</t>
  </si>
  <si>
    <t>бюджетным потребителям</t>
  </si>
  <si>
    <t>прочим потребителям</t>
  </si>
  <si>
    <t>Расход топлива на производство электроэнергии</t>
  </si>
  <si>
    <t>2</t>
  </si>
  <si>
    <t>3</t>
  </si>
  <si>
    <t>4</t>
  </si>
  <si>
    <t>5</t>
  </si>
  <si>
    <t>6</t>
  </si>
  <si>
    <t>6.1</t>
  </si>
  <si>
    <t>6.2</t>
  </si>
  <si>
    <t xml:space="preserve">Потери электроэнергии при передаче по электросетям </t>
  </si>
  <si>
    <t xml:space="preserve">Вырыботка </t>
  </si>
  <si>
    <t>Год</t>
  </si>
  <si>
    <t>МВтч</t>
  </si>
  <si>
    <r>
      <t>тыс.м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</t>
    </r>
  </si>
  <si>
    <t>Электроэнергия</t>
  </si>
  <si>
    <t>1кв.</t>
  </si>
  <si>
    <t>2кв.</t>
  </si>
  <si>
    <t>3кв.</t>
  </si>
  <si>
    <t>4кв.</t>
  </si>
  <si>
    <t>ТЭР</t>
  </si>
  <si>
    <t xml:space="preserve">Собственное потребление                                           ОАО "Норильскгазпром" </t>
  </si>
  <si>
    <t>Фактические объемы отпуска электрической энергии ОАО "Норильскгазпром" в 2013г.</t>
  </si>
  <si>
    <t>Начальник Производственно-технического управления ОАО "Норильскгазпром"</t>
  </si>
  <si>
    <t>Сергей Иванович Соколов</t>
  </si>
  <si>
    <t>телефон для контактов  (3919) 253227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</si>
</sst>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9"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Border="1" applyAlignment="1">
      <alignment horizontal="left" vertical="center" indent="1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2" xfId="0" applyFont="1" applyBorder="1" applyAlignment="1">
      <alignment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49" fontId="1" fillId="0" borderId="14" xfId="0" applyNumberFormat="1" applyFont="1" applyBorder="1" applyAlignment="1">
      <alignment horizontal="center" vertical="center" textRotation="90" wrapText="1"/>
    </xf>
    <xf numFmtId="49" fontId="1" fillId="0" borderId="15" xfId="0" applyNumberFormat="1" applyFont="1" applyBorder="1" applyAlignment="1">
      <alignment horizontal="center" vertical="center" textRotation="90" wrapText="1"/>
    </xf>
    <xf numFmtId="49" fontId="1" fillId="0" borderId="16" xfId="0" applyNumberFormat="1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zoomScale="64" zoomScaleNormal="64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K22" sqref="K22"/>
    </sheetView>
  </sheetViews>
  <sheetFormatPr defaultColWidth="9.140625" defaultRowHeight="12.75"/>
  <cols>
    <col min="1" max="1" width="7.28125" style="0" customWidth="1"/>
    <col min="2" max="2" width="6.7109375" style="0" customWidth="1"/>
    <col min="3" max="3" width="29.57421875" style="0" customWidth="1"/>
    <col min="4" max="4" width="7.28125" style="0" customWidth="1"/>
    <col min="5" max="21" width="9.7109375" style="4" customWidth="1"/>
  </cols>
  <sheetData>
    <row r="1" spans="1:21" ht="27" customHeight="1">
      <c r="A1" s="23" t="s">
        <v>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1.75" customHeight="1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36" customHeight="1">
      <c r="A3" s="9" t="s">
        <v>0</v>
      </c>
      <c r="B3" s="9" t="s">
        <v>39</v>
      </c>
      <c r="C3" s="9" t="s">
        <v>1</v>
      </c>
      <c r="D3" s="9" t="s">
        <v>2</v>
      </c>
      <c r="E3" s="9" t="s">
        <v>3</v>
      </c>
      <c r="F3" s="9" t="s">
        <v>4</v>
      </c>
      <c r="G3" s="10" t="s">
        <v>5</v>
      </c>
      <c r="H3" s="10" t="s">
        <v>35</v>
      </c>
      <c r="I3" s="10" t="s">
        <v>6</v>
      </c>
      <c r="J3" s="10" t="s">
        <v>7</v>
      </c>
      <c r="K3" s="10" t="s">
        <v>8</v>
      </c>
      <c r="L3" s="10" t="s">
        <v>36</v>
      </c>
      <c r="M3" s="10" t="s">
        <v>9</v>
      </c>
      <c r="N3" s="10" t="s">
        <v>10</v>
      </c>
      <c r="O3" s="10" t="s">
        <v>11</v>
      </c>
      <c r="P3" s="10" t="s">
        <v>37</v>
      </c>
      <c r="Q3" s="10" t="s">
        <v>12</v>
      </c>
      <c r="R3" s="10" t="s">
        <v>13</v>
      </c>
      <c r="S3" s="10" t="s">
        <v>14</v>
      </c>
      <c r="T3" s="10" t="s">
        <v>38</v>
      </c>
      <c r="U3" s="10" t="s">
        <v>31</v>
      </c>
    </row>
    <row r="4" spans="1:21" ht="32.25" customHeight="1">
      <c r="A4" s="11">
        <v>1</v>
      </c>
      <c r="B4" s="24" t="s">
        <v>34</v>
      </c>
      <c r="C4" s="12" t="s">
        <v>30</v>
      </c>
      <c r="D4" s="27" t="s">
        <v>32</v>
      </c>
      <c r="E4" s="20">
        <v>1323</v>
      </c>
      <c r="F4" s="20">
        <v>925.6</v>
      </c>
      <c r="G4" s="20">
        <v>1039</v>
      </c>
      <c r="H4" s="20">
        <f>E4+F4+G4</f>
        <v>3287.6</v>
      </c>
      <c r="I4" s="20">
        <v>804</v>
      </c>
      <c r="J4" s="20">
        <v>633</v>
      </c>
      <c r="K4" s="20">
        <v>452</v>
      </c>
      <c r="L4" s="20">
        <f>SUM(I4:K4)</f>
        <v>1889</v>
      </c>
      <c r="M4" s="20">
        <v>367.05</v>
      </c>
      <c r="N4" s="20">
        <v>379</v>
      </c>
      <c r="O4" s="20">
        <v>522.9</v>
      </c>
      <c r="P4" s="20">
        <f>SUM(M4:O4)</f>
        <v>1268.9499999999998</v>
      </c>
      <c r="Q4" s="20">
        <v>664</v>
      </c>
      <c r="R4" s="20">
        <v>812.9</v>
      </c>
      <c r="S4" s="20">
        <v>882</v>
      </c>
      <c r="T4" s="20">
        <f>SUM(Q4:S4)</f>
        <v>2358.9</v>
      </c>
      <c r="U4" s="20">
        <f aca="true" t="shared" si="0" ref="U4:U9">H4+L4+P4+T4</f>
        <v>8804.45</v>
      </c>
    </row>
    <row r="5" spans="1:21" ht="32.25" customHeight="1">
      <c r="A5" s="11" t="s">
        <v>22</v>
      </c>
      <c r="B5" s="25"/>
      <c r="C5" s="12" t="s">
        <v>17</v>
      </c>
      <c r="D5" s="28"/>
      <c r="E5" s="20">
        <v>93</v>
      </c>
      <c r="F5" s="20">
        <v>65</v>
      </c>
      <c r="G5" s="20">
        <v>47</v>
      </c>
      <c r="H5" s="20">
        <f>SUM(E5:G5)</f>
        <v>205</v>
      </c>
      <c r="I5" s="20">
        <v>38.4</v>
      </c>
      <c r="J5" s="20">
        <v>25.2</v>
      </c>
      <c r="K5" s="20">
        <v>13.2</v>
      </c>
      <c r="L5" s="20">
        <f>SUM(I5:K5)</f>
        <v>76.8</v>
      </c>
      <c r="M5" s="20">
        <v>10.8</v>
      </c>
      <c r="N5" s="20">
        <v>6</v>
      </c>
      <c r="O5" s="20">
        <v>6</v>
      </c>
      <c r="P5" s="20">
        <f>SUM(M5:O5)</f>
        <v>22.8</v>
      </c>
      <c r="Q5" s="20">
        <v>47</v>
      </c>
      <c r="R5" s="20">
        <v>56.4</v>
      </c>
      <c r="S5" s="20">
        <v>61.7</v>
      </c>
      <c r="T5" s="20">
        <f>SUM(Q5:S5)</f>
        <v>165.10000000000002</v>
      </c>
      <c r="U5" s="20">
        <f t="shared" si="0"/>
        <v>469.70000000000005</v>
      </c>
    </row>
    <row r="6" spans="1:21" ht="32.25" customHeight="1">
      <c r="A6" s="11" t="s">
        <v>23</v>
      </c>
      <c r="B6" s="25"/>
      <c r="C6" s="12" t="s">
        <v>18</v>
      </c>
      <c r="D6" s="28"/>
      <c r="E6" s="20">
        <f aca="true" t="shared" si="1" ref="E6:S6">E4-E5</f>
        <v>1230</v>
      </c>
      <c r="F6" s="20">
        <f t="shared" si="1"/>
        <v>860.6</v>
      </c>
      <c r="G6" s="20">
        <f t="shared" si="1"/>
        <v>992</v>
      </c>
      <c r="H6" s="20">
        <f>H4-H5</f>
        <v>3082.6</v>
      </c>
      <c r="I6" s="20">
        <f t="shared" si="1"/>
        <v>765.6</v>
      </c>
      <c r="J6" s="20">
        <f t="shared" si="1"/>
        <v>607.8</v>
      </c>
      <c r="K6" s="20">
        <f t="shared" si="1"/>
        <v>438.8</v>
      </c>
      <c r="L6" s="20">
        <f t="shared" si="1"/>
        <v>1812.2</v>
      </c>
      <c r="M6" s="20">
        <f>M4-M5</f>
        <v>356.25</v>
      </c>
      <c r="N6" s="20">
        <f>N4-N5</f>
        <v>373</v>
      </c>
      <c r="O6" s="20">
        <f t="shared" si="1"/>
        <v>516.9</v>
      </c>
      <c r="P6" s="20">
        <f>P4-P5</f>
        <v>1246.1499999999999</v>
      </c>
      <c r="Q6" s="20">
        <f>Q4-Q5</f>
        <v>617</v>
      </c>
      <c r="R6" s="20">
        <f t="shared" si="1"/>
        <v>756.5</v>
      </c>
      <c r="S6" s="20">
        <f t="shared" si="1"/>
        <v>820.3</v>
      </c>
      <c r="T6" s="20">
        <f>SUM(Q6:S6)</f>
        <v>2193.8</v>
      </c>
      <c r="U6" s="20">
        <f t="shared" si="0"/>
        <v>8334.75</v>
      </c>
    </row>
    <row r="7" spans="1:21" ht="36" customHeight="1">
      <c r="A7" s="11" t="s">
        <v>24</v>
      </c>
      <c r="B7" s="25"/>
      <c r="C7" s="12" t="s">
        <v>29</v>
      </c>
      <c r="D7" s="28"/>
      <c r="E7" s="18">
        <v>60.89</v>
      </c>
      <c r="F7" s="18">
        <v>42.6</v>
      </c>
      <c r="G7" s="18">
        <v>48.8</v>
      </c>
      <c r="H7" s="18">
        <f>ROUND((SUM(E7:G7)),1)</f>
        <v>152.3</v>
      </c>
      <c r="I7" s="18">
        <v>37.668</v>
      </c>
      <c r="J7" s="18">
        <v>29.904</v>
      </c>
      <c r="K7" s="18">
        <v>21.589</v>
      </c>
      <c r="L7" s="18">
        <f>ROUND((SUM(I7:K7)),3)</f>
        <v>89.161</v>
      </c>
      <c r="M7" s="18">
        <v>17.53</v>
      </c>
      <c r="N7" s="18">
        <v>18.35</v>
      </c>
      <c r="O7" s="18">
        <v>25.43</v>
      </c>
      <c r="P7" s="18">
        <f>ROUND((SUM(M7:O7)),2)</f>
        <v>61.31</v>
      </c>
      <c r="Q7" s="19">
        <v>30.36</v>
      </c>
      <c r="R7" s="19">
        <v>37.22</v>
      </c>
      <c r="S7" s="18">
        <v>40.36</v>
      </c>
      <c r="T7" s="18">
        <f>ROUND((SUM(Q7:S7)),2)</f>
        <v>107.94</v>
      </c>
      <c r="U7" s="18">
        <f t="shared" si="0"/>
        <v>410.711</v>
      </c>
    </row>
    <row r="8" spans="1:21" ht="35.25" customHeight="1">
      <c r="A8" s="11" t="s">
        <v>25</v>
      </c>
      <c r="B8" s="25"/>
      <c r="C8" s="12" t="s">
        <v>40</v>
      </c>
      <c r="D8" s="28"/>
      <c r="E8" s="19">
        <f>E6-E7-E9</f>
        <v>1042.6229999999998</v>
      </c>
      <c r="F8" s="19">
        <f>F6-F7-F9</f>
        <v>705.174</v>
      </c>
      <c r="G8" s="19">
        <f>G6-G7-G9</f>
        <v>807.167</v>
      </c>
      <c r="H8" s="19">
        <f>SUM(E8:G8)</f>
        <v>2554.964</v>
      </c>
      <c r="I8" s="19">
        <f>I6-I7-I9</f>
        <v>598.599</v>
      </c>
      <c r="J8" s="19">
        <f>J6-J7-J9</f>
        <v>501.73499999999996</v>
      </c>
      <c r="K8" s="19">
        <f>K6-K7-K9</f>
        <v>368.471</v>
      </c>
      <c r="L8" s="19">
        <f>SUM(I8:K8)</f>
        <v>1468.805</v>
      </c>
      <c r="M8" s="19">
        <f>M6-M7-M9</f>
        <v>302.79200000000003</v>
      </c>
      <c r="N8" s="19">
        <f>N6-N7-N9</f>
        <v>312.489</v>
      </c>
      <c r="O8" s="19">
        <f>O6-O7-O9</f>
        <v>428.26199999999994</v>
      </c>
      <c r="P8" s="19">
        <f>SUM(M8:O8)</f>
        <v>1043.543</v>
      </c>
      <c r="Q8" s="19">
        <v>503.536</v>
      </c>
      <c r="R8" s="19">
        <f>R6-R7-R9</f>
        <v>628.5508</v>
      </c>
      <c r="S8" s="19">
        <f>S6-S7-S9</f>
        <v>529.3543999999999</v>
      </c>
      <c r="T8" s="19">
        <f>SUM(Q8:S8)</f>
        <v>1661.4412</v>
      </c>
      <c r="U8" s="18">
        <f t="shared" si="0"/>
        <v>6728.7532</v>
      </c>
    </row>
    <row r="9" spans="1:21" ht="36" customHeight="1">
      <c r="A9" s="11" t="s">
        <v>26</v>
      </c>
      <c r="B9" s="25"/>
      <c r="C9" s="12" t="s">
        <v>16</v>
      </c>
      <c r="D9" s="29"/>
      <c r="E9" s="18">
        <f>E11+E12</f>
        <v>126.487</v>
      </c>
      <c r="F9" s="18">
        <f>F11+F12</f>
        <v>112.82600000000001</v>
      </c>
      <c r="G9" s="18">
        <f>G11+G12</f>
        <v>136.033</v>
      </c>
      <c r="H9" s="18">
        <f>SUM(E9:G9)</f>
        <v>375.346</v>
      </c>
      <c r="I9" s="18">
        <f>I11+I12</f>
        <v>129.333</v>
      </c>
      <c r="J9" s="18">
        <f>J11+J12</f>
        <v>76.161</v>
      </c>
      <c r="K9" s="18">
        <f>K11+K12</f>
        <v>48.74</v>
      </c>
      <c r="L9" s="18">
        <f>SUM(I9:K9)</f>
        <v>254.234</v>
      </c>
      <c r="M9" s="18">
        <f>M11+M12</f>
        <v>35.928000000000004</v>
      </c>
      <c r="N9" s="18">
        <f>N11+N12</f>
        <v>42.161</v>
      </c>
      <c r="O9" s="18">
        <f>O11+O12</f>
        <v>63.208</v>
      </c>
      <c r="P9" s="18">
        <f>SUM(M9:O9)</f>
        <v>141.297</v>
      </c>
      <c r="Q9" s="18">
        <f>Q11+Q12</f>
        <v>83.104</v>
      </c>
      <c r="R9" s="18">
        <f>R11+R12</f>
        <v>90.72919999999999</v>
      </c>
      <c r="S9" s="18">
        <f>S11+S12</f>
        <v>250.5856</v>
      </c>
      <c r="T9" s="18">
        <f>SUM(Q9:S9)</f>
        <v>424.4188</v>
      </c>
      <c r="U9" s="18">
        <f t="shared" si="0"/>
        <v>1195.2958</v>
      </c>
    </row>
    <row r="10" spans="1:21" ht="32.25" customHeight="1">
      <c r="A10" s="11"/>
      <c r="B10" s="25"/>
      <c r="C10" s="17" t="s">
        <v>15</v>
      </c>
      <c r="D10" s="14"/>
      <c r="E10" s="21"/>
      <c r="F10" s="21"/>
      <c r="G10" s="21"/>
      <c r="H10" s="21"/>
      <c r="I10" s="21"/>
      <c r="J10" s="21"/>
      <c r="K10" s="21"/>
      <c r="L10" s="22"/>
      <c r="M10" s="21"/>
      <c r="N10" s="21"/>
      <c r="O10" s="21"/>
      <c r="P10" s="21"/>
      <c r="Q10" s="21"/>
      <c r="R10" s="21"/>
      <c r="S10" s="21"/>
      <c r="T10" s="21"/>
      <c r="U10" s="22"/>
    </row>
    <row r="11" spans="1:21" ht="32.25" customHeight="1">
      <c r="A11" s="11" t="s">
        <v>27</v>
      </c>
      <c r="B11" s="25"/>
      <c r="C11" s="12" t="s">
        <v>19</v>
      </c>
      <c r="D11" s="27" t="s">
        <v>32</v>
      </c>
      <c r="E11" s="18">
        <v>7.609</v>
      </c>
      <c r="F11" s="18">
        <v>6.546</v>
      </c>
      <c r="G11" s="18">
        <v>7.021</v>
      </c>
      <c r="H11" s="18">
        <f>SUM(E11:G11)</f>
        <v>21.176000000000002</v>
      </c>
      <c r="I11" s="18">
        <v>6.275</v>
      </c>
      <c r="J11" s="18">
        <v>3.813</v>
      </c>
      <c r="K11" s="18">
        <v>2.271</v>
      </c>
      <c r="L11" s="18">
        <f>SUM(I11:K11)</f>
        <v>12.359000000000002</v>
      </c>
      <c r="M11" s="18">
        <v>3.982</v>
      </c>
      <c r="N11" s="18">
        <v>6.07</v>
      </c>
      <c r="O11" s="18">
        <v>8.588</v>
      </c>
      <c r="P11" s="18">
        <f>SUM(M11:O11)</f>
        <v>18.64</v>
      </c>
      <c r="Q11" s="18">
        <v>14.528</v>
      </c>
      <c r="R11" s="18">
        <v>15.7285</v>
      </c>
      <c r="S11" s="18">
        <v>14.2709</v>
      </c>
      <c r="T11" s="18">
        <f>SUM(Q11:S11)</f>
        <v>44.5274</v>
      </c>
      <c r="U11" s="18">
        <f>H11+L11+P11+T11</f>
        <v>96.70240000000001</v>
      </c>
    </row>
    <row r="12" spans="1:21" ht="32.25" customHeight="1">
      <c r="A12" s="11" t="s">
        <v>28</v>
      </c>
      <c r="B12" s="25"/>
      <c r="C12" s="12" t="s">
        <v>20</v>
      </c>
      <c r="D12" s="29"/>
      <c r="E12" s="18">
        <v>118.878</v>
      </c>
      <c r="F12" s="18">
        <v>106.28</v>
      </c>
      <c r="G12" s="18">
        <v>129.012</v>
      </c>
      <c r="H12" s="18">
        <f>SUM(E12:G12)</f>
        <v>354.17</v>
      </c>
      <c r="I12" s="18">
        <v>123.058</v>
      </c>
      <c r="J12" s="18">
        <v>72.348</v>
      </c>
      <c r="K12" s="18">
        <v>46.469</v>
      </c>
      <c r="L12" s="18">
        <f>SUM(I12:K12)</f>
        <v>241.875</v>
      </c>
      <c r="M12" s="18">
        <v>31.946</v>
      </c>
      <c r="N12" s="18">
        <v>36.091</v>
      </c>
      <c r="O12" s="18">
        <v>54.62</v>
      </c>
      <c r="P12" s="18">
        <f>SUM(M12:O12)</f>
        <v>122.65700000000001</v>
      </c>
      <c r="Q12" s="18">
        <v>68.576</v>
      </c>
      <c r="R12" s="18">
        <v>75.0007</v>
      </c>
      <c r="S12" s="18">
        <f>92.0154+144.2993</f>
        <v>236.3147</v>
      </c>
      <c r="T12" s="18">
        <f>SUM(Q12:S12)</f>
        <v>379.8914</v>
      </c>
      <c r="U12" s="18">
        <f>H12+L12+P12+T12</f>
        <v>1098.5934000000002</v>
      </c>
    </row>
    <row r="13" spans="1:21" ht="45" customHeight="1">
      <c r="A13" s="13">
        <v>7</v>
      </c>
      <c r="B13" s="26"/>
      <c r="C13" s="16" t="s">
        <v>21</v>
      </c>
      <c r="D13" s="10" t="s">
        <v>33</v>
      </c>
      <c r="E13" s="19">
        <v>743</v>
      </c>
      <c r="F13" s="19">
        <v>609</v>
      </c>
      <c r="G13" s="19">
        <v>667</v>
      </c>
      <c r="H13" s="19">
        <f>ROUND(SUM(E13:G13),0)</f>
        <v>2019</v>
      </c>
      <c r="I13" s="19">
        <v>626</v>
      </c>
      <c r="J13" s="19">
        <v>617</v>
      </c>
      <c r="K13" s="19">
        <v>526</v>
      </c>
      <c r="L13" s="19">
        <f>ROUND(SUM(I13:K13),0)</f>
        <v>1769</v>
      </c>
      <c r="M13" s="19">
        <v>373</v>
      </c>
      <c r="N13" s="19">
        <v>522</v>
      </c>
      <c r="O13" s="19">
        <v>589</v>
      </c>
      <c r="P13" s="19">
        <f>ROUND(SUM(M13:O13),0)</f>
        <v>1484</v>
      </c>
      <c r="Q13" s="19">
        <v>636</v>
      </c>
      <c r="R13" s="19">
        <v>580</v>
      </c>
      <c r="S13" s="19">
        <v>704</v>
      </c>
      <c r="T13" s="19">
        <f>ROUND(SUM(Q13:S13),0)</f>
        <v>1920</v>
      </c>
      <c r="U13" s="20">
        <f>H13+L13+P13+T13</f>
        <v>7192</v>
      </c>
    </row>
    <row r="14" spans="1:6" ht="22.5" customHeight="1">
      <c r="A14" s="1"/>
      <c r="B14" s="1"/>
      <c r="C14" s="2"/>
      <c r="D14" s="2"/>
      <c r="E14" s="2"/>
      <c r="F14" s="2"/>
    </row>
    <row r="15" spans="1:6" ht="27" customHeight="1">
      <c r="A15" s="1"/>
      <c r="B15" s="31" t="s">
        <v>42</v>
      </c>
      <c r="C15" s="6"/>
      <c r="D15" s="2"/>
      <c r="E15" s="2"/>
      <c r="F15" s="2"/>
    </row>
    <row r="16" spans="1:6" ht="18" customHeight="1">
      <c r="A16" s="1"/>
      <c r="B16" s="31" t="s">
        <v>43</v>
      </c>
      <c r="C16" s="6"/>
      <c r="D16" s="2"/>
      <c r="E16" s="2"/>
      <c r="F16" s="2"/>
    </row>
    <row r="17" spans="1:6" ht="19.5" customHeight="1">
      <c r="A17" s="1"/>
      <c r="B17" s="31" t="s">
        <v>44</v>
      </c>
      <c r="C17" s="6"/>
      <c r="D17" s="2"/>
      <c r="E17" s="2"/>
      <c r="F17" s="2"/>
    </row>
    <row r="18" spans="1:6" ht="14.25">
      <c r="A18" s="1"/>
      <c r="B18" s="30"/>
      <c r="C18" s="30"/>
      <c r="D18" s="5"/>
      <c r="E18" s="2"/>
      <c r="F18" s="2"/>
    </row>
    <row r="19" spans="1:6" ht="12.75">
      <c r="A19" s="3"/>
      <c r="B19" s="3"/>
      <c r="C19" s="3"/>
      <c r="D19" s="3"/>
      <c r="E19" s="2"/>
      <c r="F19" s="2"/>
    </row>
    <row r="20" spans="1:6" ht="12.75">
      <c r="A20" s="3"/>
      <c r="B20" s="3"/>
      <c r="C20" s="3"/>
      <c r="D20" s="3"/>
      <c r="E20" s="2"/>
      <c r="F20" s="2"/>
    </row>
    <row r="21" spans="1:6" ht="12.75">
      <c r="A21" s="3"/>
      <c r="B21" s="3"/>
      <c r="C21" s="3"/>
      <c r="D21" s="3"/>
      <c r="E21" s="2"/>
      <c r="F21" s="2"/>
    </row>
    <row r="23" ht="12.75">
      <c r="V23" s="15"/>
    </row>
  </sheetData>
  <sheetProtection/>
  <mergeCells count="5">
    <mergeCell ref="A1:U1"/>
    <mergeCell ref="B4:B13"/>
    <mergeCell ref="D4:D9"/>
    <mergeCell ref="D11:D12"/>
    <mergeCell ref="B18:C18"/>
  </mergeCells>
  <printOptions/>
  <pageMargins left="0.5511811023622047" right="0.35433070866141736" top="0.984251968503937" bottom="0.3937007874015748" header="0" footer="0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Сирук</cp:lastModifiedBy>
  <cp:lastPrinted>2015-06-05T15:36:22Z</cp:lastPrinted>
  <dcterms:created xsi:type="dcterms:W3CDTF">1996-10-08T23:32:33Z</dcterms:created>
  <dcterms:modified xsi:type="dcterms:W3CDTF">2015-06-05T15:36:26Z</dcterms:modified>
  <cp:category/>
  <cp:version/>
  <cp:contentType/>
  <cp:contentStatus/>
</cp:coreProperties>
</file>