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785" windowWidth="19170" windowHeight="11340" activeTab="1"/>
  </bookViews>
  <sheets>
    <sheet name="Лист1" sheetId="1" r:id="rId1"/>
    <sheet name="2012г" sheetId="2" r:id="rId2"/>
  </sheets>
  <definedNames/>
  <calcPr fullCalcOnLoad="1"/>
</workbook>
</file>

<file path=xl/sharedStrings.xml><?xml version="1.0" encoding="utf-8"?>
<sst xmlns="http://schemas.openxmlformats.org/spreadsheetml/2006/main" count="49" uniqueCount="48">
  <si>
    <t>№ п/п</t>
  </si>
  <si>
    <t>Наименование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</si>
  <si>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</si>
  <si>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</si>
  <si>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</si>
  <si>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</si>
  <si>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</si>
  <si>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</si>
  <si>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</si>
  <si>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</si>
  <si>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</si>
  <si>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</si>
  <si>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</si>
  <si>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</si>
  <si>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</si>
  <si>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том числе:</t>
  </si>
  <si>
    <t xml:space="preserve">Отпуск сторонним потребителям, всего </t>
  </si>
  <si>
    <t>Собственные нужды электростанции</t>
  </si>
  <si>
    <t>Отпуск электроэнергии в сеть</t>
  </si>
  <si>
    <t>бюджетным потребителям</t>
  </si>
  <si>
    <t>прочим потребителям</t>
  </si>
  <si>
    <t>Расход топлива на производство электроэнергии</t>
  </si>
  <si>
    <t>2</t>
  </si>
  <si>
    <t>3</t>
  </si>
  <si>
    <t>4</t>
  </si>
  <si>
    <t>5</t>
  </si>
  <si>
    <t>6</t>
  </si>
  <si>
    <t>6.1</t>
  </si>
  <si>
    <t>6.2</t>
  </si>
  <si>
    <t xml:space="preserve">Потери электроэнергии при передаче по электросетям </t>
  </si>
  <si>
    <t xml:space="preserve">Вырыботка </t>
  </si>
  <si>
    <t>Год</t>
  </si>
  <si>
    <t>МВтч</t>
  </si>
  <si>
    <t>Начальник Производственно-диспетчерского управления</t>
  </si>
  <si>
    <t>ОАО "Норильскгазпром"</t>
  </si>
  <si>
    <t>Юрий Владимирович Толкачев</t>
  </si>
  <si>
    <r>
      <t>тыс.м</t>
    </r>
    <r>
      <rPr>
        <vertAlign val="superscript"/>
        <sz val="10"/>
        <rFont val="Calibri"/>
        <family val="2"/>
      </rPr>
      <t>3</t>
    </r>
    <r>
      <rPr>
        <sz val="10"/>
        <rFont val="Calibri"/>
        <family val="2"/>
      </rPr>
      <t xml:space="preserve"> </t>
    </r>
  </si>
  <si>
    <t>телефон для контактов  (3919) 492041</t>
  </si>
  <si>
    <t>Электроэнергия</t>
  </si>
  <si>
    <t>1кв.</t>
  </si>
  <si>
    <t>2кв.</t>
  </si>
  <si>
    <t>3кв.</t>
  </si>
  <si>
    <t>4кв.</t>
  </si>
  <si>
    <t>1406</t>
  </si>
  <si>
    <t>1363</t>
  </si>
  <si>
    <t>ТЭР</t>
  </si>
  <si>
    <t xml:space="preserve">Собственное потребление                                           ОАО "Норильскгазпром" </t>
  </si>
  <si>
    <t>План объемы отпуска электрической энергии ОАО "Норильскгазпром" в 2012г.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</si>
</sst>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5">
    <font>
      <sz val="10"/>
      <name val="Arial"/>
      <family val="0"/>
    </font>
    <font>
      <sz val="11"/>
      <name val="Calibri"/>
      <family val="2"/>
    </font>
    <font>
      <sz val="10"/>
      <name val="Calibri"/>
      <family val="2"/>
    </font>
    <font>
      <vertAlign val="superscript"/>
      <sz val="10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181" fontId="2" fillId="0" borderId="1" xfId="0" applyNumberFormat="1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textRotation="90" wrapText="1"/>
    </xf>
    <xf numFmtId="49" fontId="1" fillId="0" borderId="6" xfId="0" applyNumberFormat="1" applyFont="1" applyBorder="1" applyAlignment="1">
      <alignment horizontal="center" vertical="center" textRotation="90" wrapText="1"/>
    </xf>
    <xf numFmtId="49" fontId="1" fillId="0" borderId="7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4"/>
  <sheetViews>
    <sheetView tabSelected="1" zoomScaleSheetLayoutView="75" workbookViewId="0" topLeftCell="A1">
      <selection activeCell="A3" sqref="A3"/>
    </sheetView>
  </sheetViews>
  <sheetFormatPr defaultColWidth="9.140625" defaultRowHeight="12.75"/>
  <cols>
    <col min="1" max="1" width="7.28125" style="0" customWidth="1"/>
    <col min="2" max="2" width="11.57421875" style="0" customWidth="1"/>
    <col min="3" max="3" width="36.7109375" style="0" customWidth="1"/>
    <col min="4" max="4" width="9.57421875" style="0" customWidth="1"/>
    <col min="5" max="5" width="9.140625" style="4" hidden="1" customWidth="1"/>
    <col min="6" max="6" width="9.57421875" style="4" hidden="1" customWidth="1"/>
    <col min="7" max="7" width="8.421875" style="4" hidden="1" customWidth="1"/>
    <col min="8" max="8" width="8.421875" style="4" customWidth="1"/>
    <col min="9" max="9" width="8.421875" style="4" hidden="1" customWidth="1"/>
    <col min="10" max="10" width="7.7109375" style="4" hidden="1" customWidth="1"/>
    <col min="11" max="11" width="7.8515625" style="4" hidden="1" customWidth="1"/>
    <col min="12" max="12" width="10.140625" style="4" customWidth="1"/>
    <col min="13" max="13" width="9.140625" style="4" hidden="1" customWidth="1"/>
    <col min="14" max="14" width="8.421875" style="4" hidden="1" customWidth="1"/>
    <col min="15" max="15" width="10.00390625" style="4" hidden="1" customWidth="1"/>
    <col min="16" max="16" width="10.00390625" style="4" customWidth="1"/>
    <col min="17" max="18" width="8.421875" style="4" hidden="1" customWidth="1"/>
    <col min="19" max="19" width="9.140625" style="4" hidden="1" customWidth="1"/>
    <col min="20" max="20" width="10.7109375" style="4" customWidth="1"/>
    <col min="21" max="21" width="11.00390625" style="4" customWidth="1"/>
  </cols>
  <sheetData>
    <row r="2" spans="1:21" ht="15.75">
      <c r="A2" s="26" t="s">
        <v>47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2.75">
      <c r="A3" s="8"/>
      <c r="B3" s="8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30.75" customHeight="1">
      <c r="A4" s="10" t="s">
        <v>0</v>
      </c>
      <c r="B4" s="10" t="s">
        <v>45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5</v>
      </c>
      <c r="H4" s="11" t="s">
        <v>39</v>
      </c>
      <c r="I4" s="11" t="s">
        <v>6</v>
      </c>
      <c r="J4" s="11" t="s">
        <v>7</v>
      </c>
      <c r="K4" s="11" t="s">
        <v>8</v>
      </c>
      <c r="L4" s="11" t="s">
        <v>40</v>
      </c>
      <c r="M4" s="11" t="s">
        <v>9</v>
      </c>
      <c r="N4" s="11" t="s">
        <v>10</v>
      </c>
      <c r="O4" s="11" t="s">
        <v>11</v>
      </c>
      <c r="P4" s="11" t="s">
        <v>41</v>
      </c>
      <c r="Q4" s="11" t="s">
        <v>12</v>
      </c>
      <c r="R4" s="11" t="s">
        <v>13</v>
      </c>
      <c r="S4" s="11" t="s">
        <v>14</v>
      </c>
      <c r="T4" s="11" t="s">
        <v>42</v>
      </c>
      <c r="U4" s="11" t="s">
        <v>31</v>
      </c>
    </row>
    <row r="5" spans="1:21" ht="18" customHeight="1">
      <c r="A5" s="12">
        <v>1</v>
      </c>
      <c r="B5" s="23" t="s">
        <v>38</v>
      </c>
      <c r="C5" s="13" t="s">
        <v>30</v>
      </c>
      <c r="D5" s="28" t="s">
        <v>32</v>
      </c>
      <c r="E5" s="20">
        <v>1407</v>
      </c>
      <c r="F5" s="20" t="s">
        <v>43</v>
      </c>
      <c r="G5" s="20" t="s">
        <v>44</v>
      </c>
      <c r="H5" s="20">
        <f>E5+F5+G5</f>
        <v>4176</v>
      </c>
      <c r="I5" s="20">
        <v>1148</v>
      </c>
      <c r="J5" s="20">
        <v>1088</v>
      </c>
      <c r="K5" s="20">
        <v>764</v>
      </c>
      <c r="L5" s="20">
        <f>SUM(I5:K5)</f>
        <v>3000</v>
      </c>
      <c r="M5" s="20">
        <v>517</v>
      </c>
      <c r="N5" s="20">
        <v>571</v>
      </c>
      <c r="O5" s="20">
        <v>714</v>
      </c>
      <c r="P5" s="20">
        <f>SUM(M5:O5)</f>
        <v>1802</v>
      </c>
      <c r="Q5" s="20">
        <v>1121</v>
      </c>
      <c r="R5" s="20">
        <v>1252</v>
      </c>
      <c r="S5" s="20">
        <v>1418</v>
      </c>
      <c r="T5" s="20">
        <f aca="true" t="shared" si="0" ref="T5:T10">SUM(Q5:S5)</f>
        <v>3791</v>
      </c>
      <c r="U5" s="20">
        <f aca="true" t="shared" si="1" ref="U5:U10">H5+L5+P5+T5</f>
        <v>12769</v>
      </c>
    </row>
    <row r="6" spans="1:21" ht="18" customHeight="1">
      <c r="A6" s="12" t="s">
        <v>22</v>
      </c>
      <c r="B6" s="24"/>
      <c r="C6" s="13" t="s">
        <v>17</v>
      </c>
      <c r="D6" s="29"/>
      <c r="E6" s="20">
        <v>127</v>
      </c>
      <c r="F6" s="20">
        <v>126</v>
      </c>
      <c r="G6" s="20">
        <v>123</v>
      </c>
      <c r="H6" s="20">
        <f>SUM(E6:G6)</f>
        <v>376</v>
      </c>
      <c r="I6" s="20">
        <v>103</v>
      </c>
      <c r="J6" s="20">
        <v>98</v>
      </c>
      <c r="K6" s="20">
        <v>69</v>
      </c>
      <c r="L6" s="20">
        <f>SUM(I6:K6)</f>
        <v>270</v>
      </c>
      <c r="M6" s="20">
        <v>47</v>
      </c>
      <c r="N6" s="20">
        <v>51</v>
      </c>
      <c r="O6" s="20">
        <v>64</v>
      </c>
      <c r="P6" s="20">
        <f>SUM(M6:O6)</f>
        <v>162</v>
      </c>
      <c r="Q6" s="20">
        <v>101</v>
      </c>
      <c r="R6" s="20">
        <v>113</v>
      </c>
      <c r="S6" s="20">
        <v>127</v>
      </c>
      <c r="T6" s="20">
        <f t="shared" si="0"/>
        <v>341</v>
      </c>
      <c r="U6" s="20">
        <f t="shared" si="1"/>
        <v>1149</v>
      </c>
    </row>
    <row r="7" spans="1:21" ht="21.75" customHeight="1">
      <c r="A7" s="12" t="s">
        <v>23</v>
      </c>
      <c r="B7" s="24"/>
      <c r="C7" s="13" t="s">
        <v>18</v>
      </c>
      <c r="D7" s="29"/>
      <c r="E7" s="20">
        <f aca="true" t="shared" si="2" ref="E7:S7">E5-E6</f>
        <v>1280</v>
      </c>
      <c r="F7" s="20">
        <f t="shared" si="2"/>
        <v>1280</v>
      </c>
      <c r="G7" s="20">
        <f t="shared" si="2"/>
        <v>1240</v>
      </c>
      <c r="H7" s="20">
        <f t="shared" si="2"/>
        <v>3800</v>
      </c>
      <c r="I7" s="20">
        <f t="shared" si="2"/>
        <v>1045</v>
      </c>
      <c r="J7" s="20">
        <f t="shared" si="2"/>
        <v>990</v>
      </c>
      <c r="K7" s="20">
        <f t="shared" si="2"/>
        <v>695</v>
      </c>
      <c r="L7" s="20">
        <f t="shared" si="2"/>
        <v>2730</v>
      </c>
      <c r="M7" s="20">
        <f t="shared" si="2"/>
        <v>470</v>
      </c>
      <c r="N7" s="20">
        <f t="shared" si="2"/>
        <v>520</v>
      </c>
      <c r="O7" s="20">
        <f t="shared" si="2"/>
        <v>650</v>
      </c>
      <c r="P7" s="20">
        <f t="shared" si="2"/>
        <v>1640</v>
      </c>
      <c r="Q7" s="20">
        <f t="shared" si="2"/>
        <v>1020</v>
      </c>
      <c r="R7" s="20">
        <f t="shared" si="2"/>
        <v>1139</v>
      </c>
      <c r="S7" s="20">
        <f t="shared" si="2"/>
        <v>1291</v>
      </c>
      <c r="T7" s="20">
        <f t="shared" si="0"/>
        <v>3450</v>
      </c>
      <c r="U7" s="20">
        <f t="shared" si="1"/>
        <v>11620</v>
      </c>
    </row>
    <row r="8" spans="1:21" ht="28.5" customHeight="1">
      <c r="A8" s="12" t="s">
        <v>24</v>
      </c>
      <c r="B8" s="24"/>
      <c r="C8" s="13" t="s">
        <v>29</v>
      </c>
      <c r="D8" s="29"/>
      <c r="E8" s="21">
        <v>58.03</v>
      </c>
      <c r="F8" s="21">
        <v>58.392</v>
      </c>
      <c r="G8" s="21">
        <v>57.328</v>
      </c>
      <c r="H8" s="21">
        <f>SUM(E8:G8)</f>
        <v>173.75</v>
      </c>
      <c r="I8" s="21">
        <v>47.554</v>
      </c>
      <c r="J8" s="21">
        <v>45.353</v>
      </c>
      <c r="K8" s="21">
        <v>31.782</v>
      </c>
      <c r="L8" s="21">
        <f>SUM(I8:K8)</f>
        <v>124.68900000000001</v>
      </c>
      <c r="M8" s="21">
        <v>21.326</v>
      </c>
      <c r="N8" s="21">
        <v>23.646</v>
      </c>
      <c r="O8" s="21">
        <v>28.715</v>
      </c>
      <c r="P8" s="21">
        <f>SUM(M8:O8)</f>
        <v>73.687</v>
      </c>
      <c r="Q8" s="21">
        <v>46.456</v>
      </c>
      <c r="R8" s="21">
        <v>51.707</v>
      </c>
      <c r="S8" s="21">
        <v>58.658</v>
      </c>
      <c r="T8" s="21">
        <f t="shared" si="0"/>
        <v>156.82100000000003</v>
      </c>
      <c r="U8" s="21">
        <f t="shared" si="1"/>
        <v>528.9470000000001</v>
      </c>
    </row>
    <row r="9" spans="1:21" ht="28.5" customHeight="1">
      <c r="A9" s="12" t="s">
        <v>25</v>
      </c>
      <c r="B9" s="24"/>
      <c r="C9" s="13" t="s">
        <v>46</v>
      </c>
      <c r="D9" s="29"/>
      <c r="E9" s="22">
        <f>E7-E8-E10</f>
        <v>1114.297</v>
      </c>
      <c r="F9" s="22">
        <f>F7-F8-F10</f>
        <v>1121.24</v>
      </c>
      <c r="G9" s="22">
        <f>G7-G8-G10</f>
        <v>1100.823</v>
      </c>
      <c r="H9" s="22">
        <f>SUM(E9:G9)</f>
        <v>3336.3600000000006</v>
      </c>
      <c r="I9" s="22">
        <f>I7-I8-I10</f>
        <v>913.1310000000001</v>
      </c>
      <c r="J9" s="22">
        <f>J7-J8-J10</f>
        <v>870.8720000000001</v>
      </c>
      <c r="K9" s="22">
        <f>K7-K8-K10</f>
        <v>610.271</v>
      </c>
      <c r="L9" s="20">
        <f>SUM(I9:K9)</f>
        <v>2394.2740000000003</v>
      </c>
      <c r="M9" s="22">
        <f>M7-M8-M10</f>
        <v>409.5</v>
      </c>
      <c r="N9" s="22">
        <f>N7-N8-N10</f>
        <v>454.05199999999996</v>
      </c>
      <c r="O9" s="22">
        <f>O7-O8-O10</f>
        <v>551.38</v>
      </c>
      <c r="P9" s="22">
        <f>SUM(M9:O9)</f>
        <v>1414.9319999999998</v>
      </c>
      <c r="Q9" s="22">
        <f>Q7-Q8-Q10</f>
        <v>892.048</v>
      </c>
      <c r="R9" s="22">
        <f>R7-R8-R10</f>
        <v>992.8859999999999</v>
      </c>
      <c r="S9" s="22">
        <f>S7-S8-S10</f>
        <v>1126.353</v>
      </c>
      <c r="T9" s="22">
        <f t="shared" si="0"/>
        <v>3011.287</v>
      </c>
      <c r="U9" s="21">
        <f t="shared" si="1"/>
        <v>10156.853000000001</v>
      </c>
    </row>
    <row r="10" spans="1:21" ht="26.25" customHeight="1">
      <c r="A10" s="12" t="s">
        <v>26</v>
      </c>
      <c r="B10" s="24"/>
      <c r="C10" s="13" t="s">
        <v>16</v>
      </c>
      <c r="D10" s="30"/>
      <c r="E10" s="21">
        <v>107.673</v>
      </c>
      <c r="F10" s="21">
        <v>100.368</v>
      </c>
      <c r="G10" s="21">
        <v>81.849</v>
      </c>
      <c r="H10" s="21">
        <f>SUM(E10:G10)</f>
        <v>289.89</v>
      </c>
      <c r="I10" s="21">
        <v>84.315</v>
      </c>
      <c r="J10" s="21">
        <v>73.775</v>
      </c>
      <c r="K10" s="21">
        <v>52.947</v>
      </c>
      <c r="L10" s="20">
        <f>SUM(I10:K10)</f>
        <v>211.037</v>
      </c>
      <c r="M10" s="21">
        <v>39.174</v>
      </c>
      <c r="N10" s="21">
        <v>42.302</v>
      </c>
      <c r="O10" s="21">
        <v>69.905</v>
      </c>
      <c r="P10" s="21">
        <f>SUM(M10:O10)</f>
        <v>151.381</v>
      </c>
      <c r="Q10" s="21">
        <v>81.496</v>
      </c>
      <c r="R10" s="21">
        <v>94.407</v>
      </c>
      <c r="S10" s="21">
        <v>105.989</v>
      </c>
      <c r="T10" s="21">
        <f t="shared" si="0"/>
        <v>281.892</v>
      </c>
      <c r="U10" s="21">
        <f t="shared" si="1"/>
        <v>934.2</v>
      </c>
    </row>
    <row r="11" spans="1:21" ht="15" customHeight="1">
      <c r="A11" s="12"/>
      <c r="B11" s="24"/>
      <c r="C11" s="19" t="s">
        <v>15</v>
      </c>
      <c r="D11" s="15"/>
      <c r="E11" s="15"/>
      <c r="F11" s="15"/>
      <c r="G11" s="15"/>
      <c r="H11" s="15"/>
      <c r="I11" s="15"/>
      <c r="J11" s="15"/>
      <c r="K11" s="15"/>
      <c r="L11" s="16"/>
      <c r="M11" s="15"/>
      <c r="N11" s="15"/>
      <c r="O11" s="15"/>
      <c r="P11" s="15"/>
      <c r="Q11" s="15"/>
      <c r="R11" s="15"/>
      <c r="S11" s="15"/>
      <c r="T11" s="15"/>
      <c r="U11" s="16"/>
    </row>
    <row r="12" spans="1:21" ht="18" customHeight="1">
      <c r="A12" s="12" t="s">
        <v>27</v>
      </c>
      <c r="B12" s="24"/>
      <c r="C12" s="13" t="s">
        <v>19</v>
      </c>
      <c r="D12" s="28" t="s">
        <v>32</v>
      </c>
      <c r="E12" s="21">
        <v>17.338</v>
      </c>
      <c r="F12" s="21">
        <v>16.888</v>
      </c>
      <c r="G12" s="21">
        <v>16.628</v>
      </c>
      <c r="H12" s="21">
        <f>SUM(E12:G12)</f>
        <v>50.854</v>
      </c>
      <c r="I12" s="21">
        <v>16.178</v>
      </c>
      <c r="J12" s="21">
        <v>15.338</v>
      </c>
      <c r="K12" s="21">
        <v>14.538</v>
      </c>
      <c r="L12" s="21">
        <f>SUM(I12:K12)</f>
        <v>46.054</v>
      </c>
      <c r="M12" s="21">
        <v>14.538</v>
      </c>
      <c r="N12" s="21">
        <v>14.539</v>
      </c>
      <c r="O12" s="21">
        <v>16.519</v>
      </c>
      <c r="P12" s="21">
        <f>SUM(M12:O12)</f>
        <v>45.596</v>
      </c>
      <c r="Q12" s="21">
        <v>16.079</v>
      </c>
      <c r="R12" s="21">
        <v>16.949</v>
      </c>
      <c r="S12" s="21">
        <v>17.639</v>
      </c>
      <c r="T12" s="21">
        <f>SUM(Q12:S12)</f>
        <v>50.667</v>
      </c>
      <c r="U12" s="21">
        <f>H12+L12+P12+T12</f>
        <v>193.171</v>
      </c>
    </row>
    <row r="13" spans="1:21" ht="18" customHeight="1">
      <c r="A13" s="12" t="s">
        <v>28</v>
      </c>
      <c r="B13" s="24"/>
      <c r="C13" s="13" t="s">
        <v>20</v>
      </c>
      <c r="D13" s="30"/>
      <c r="E13" s="21">
        <v>90.335</v>
      </c>
      <c r="F13" s="21">
        <v>83.48</v>
      </c>
      <c r="G13" s="21">
        <v>65.221</v>
      </c>
      <c r="H13" s="21">
        <f>SUM(E13:G13)</f>
        <v>239.036</v>
      </c>
      <c r="I13" s="21">
        <v>68.137</v>
      </c>
      <c r="J13" s="21">
        <v>58.437</v>
      </c>
      <c r="K13" s="21">
        <v>38.409</v>
      </c>
      <c r="L13" s="21">
        <f>SUM(I13:K13)</f>
        <v>164.983</v>
      </c>
      <c r="M13" s="21">
        <v>24.636</v>
      </c>
      <c r="N13" s="21">
        <v>27.763</v>
      </c>
      <c r="O13" s="21">
        <v>53.386</v>
      </c>
      <c r="P13" s="21">
        <f>SUM(M13:O13)</f>
        <v>105.785</v>
      </c>
      <c r="Q13" s="21">
        <v>65.417</v>
      </c>
      <c r="R13" s="21">
        <v>77.458</v>
      </c>
      <c r="S13" s="21">
        <v>88.35</v>
      </c>
      <c r="T13" s="21">
        <f>SUM(Q13:S13)</f>
        <v>231.225</v>
      </c>
      <c r="U13" s="21">
        <f>H13+L13+P13+T13</f>
        <v>741.029</v>
      </c>
    </row>
    <row r="14" spans="1:21" ht="27.75" customHeight="1">
      <c r="A14" s="14">
        <v>7</v>
      </c>
      <c r="B14" s="25"/>
      <c r="C14" s="18" t="s">
        <v>21</v>
      </c>
      <c r="D14" s="11" t="s">
        <v>36</v>
      </c>
      <c r="E14" s="22">
        <f>752.4/1.16</f>
        <v>648.6206896551724</v>
      </c>
      <c r="F14" s="22">
        <f>779/1.16</f>
        <v>671.551724137931</v>
      </c>
      <c r="G14" s="22">
        <f>783.4/1.16</f>
        <v>675.344827586207</v>
      </c>
      <c r="H14" s="22">
        <f>SUM(E14:G14)</f>
        <v>1995.5172413793105</v>
      </c>
      <c r="I14" s="22">
        <f>739.3/1.16</f>
        <v>637.3275862068965</v>
      </c>
      <c r="J14" s="22">
        <f>764.7/1.16</f>
        <v>659.2241379310345</v>
      </c>
      <c r="K14" s="22">
        <f>569.5/1.16</f>
        <v>490.948275862069</v>
      </c>
      <c r="L14" s="22">
        <f>SUM(I14:K14)</f>
        <v>1787.5000000000002</v>
      </c>
      <c r="M14" s="22">
        <f>599.9/1.16</f>
        <v>517.1551724137931</v>
      </c>
      <c r="N14" s="22">
        <f>668.9/1.16</f>
        <v>576.6379310344828</v>
      </c>
      <c r="O14" s="22">
        <f>686.1/1.16</f>
        <v>591.4655172413794</v>
      </c>
      <c r="P14" s="22">
        <f>SUM(M14:O14)</f>
        <v>1685.2586206896553</v>
      </c>
      <c r="Q14" s="22">
        <f>745.3/1.16</f>
        <v>642.5</v>
      </c>
      <c r="R14" s="22">
        <f>797.9/1.16</f>
        <v>687.844827586207</v>
      </c>
      <c r="S14" s="22">
        <f>803.8/1.16</f>
        <v>692.9310344827586</v>
      </c>
      <c r="T14" s="22">
        <f>SUM(Q14:S14)</f>
        <v>2023.2758620689656</v>
      </c>
      <c r="U14" s="20">
        <f>H14+L14+P14+T14</f>
        <v>7491.551724137931</v>
      </c>
    </row>
    <row r="15" spans="1:6" ht="12.75">
      <c r="A15" s="1"/>
      <c r="B15" s="1"/>
      <c r="C15" s="2"/>
      <c r="D15" s="2"/>
      <c r="E15" s="2"/>
      <c r="F15" s="2"/>
    </row>
    <row r="16" spans="1:6" ht="15">
      <c r="A16" s="1"/>
      <c r="B16" s="6" t="s">
        <v>33</v>
      </c>
      <c r="C16" s="7"/>
      <c r="D16" s="2"/>
      <c r="E16" s="2"/>
      <c r="F16" s="2"/>
    </row>
    <row r="17" spans="1:6" ht="15">
      <c r="A17" s="1"/>
      <c r="B17" s="6" t="s">
        <v>34</v>
      </c>
      <c r="C17" s="7"/>
      <c r="D17" s="2"/>
      <c r="E17" s="2"/>
      <c r="F17" s="2"/>
    </row>
    <row r="18" spans="1:6" ht="15">
      <c r="A18" s="1"/>
      <c r="B18" s="6" t="s">
        <v>35</v>
      </c>
      <c r="C18" s="7"/>
      <c r="D18" s="2"/>
      <c r="E18" s="2"/>
      <c r="F18" s="2"/>
    </row>
    <row r="19" spans="1:6" ht="15">
      <c r="A19" s="1"/>
      <c r="B19" s="27" t="s">
        <v>37</v>
      </c>
      <c r="C19" s="27"/>
      <c r="D19" s="5"/>
      <c r="E19" s="2"/>
      <c r="F19" s="2"/>
    </row>
    <row r="20" spans="1:6" ht="12.75">
      <c r="A20" s="3"/>
      <c r="B20" s="3"/>
      <c r="C20" s="3"/>
      <c r="D20" s="3"/>
      <c r="E20" s="2"/>
      <c r="F20" s="2"/>
    </row>
    <row r="21" spans="1:6" ht="12.75">
      <c r="A21" s="3"/>
      <c r="B21" s="3"/>
      <c r="C21" s="3"/>
      <c r="D21" s="3"/>
      <c r="E21" s="2"/>
      <c r="F21" s="2"/>
    </row>
    <row r="22" spans="1:6" ht="12.75">
      <c r="A22" s="3"/>
      <c r="B22" s="3"/>
      <c r="C22" s="3"/>
      <c r="D22" s="3"/>
      <c r="E22" s="2"/>
      <c r="F22" s="2"/>
    </row>
    <row r="24" ht="12.75">
      <c r="V24" s="17"/>
    </row>
  </sheetData>
  <mergeCells count="5">
    <mergeCell ref="B5:B14"/>
    <mergeCell ref="A2:U2"/>
    <mergeCell ref="B19:C19"/>
    <mergeCell ref="D5:D10"/>
    <mergeCell ref="D12:D13"/>
  </mergeCells>
  <printOptions/>
  <pageMargins left="0.7874015748031497" right="0.3937007874015748" top="0.984251968503937" bottom="0.3937007874015748" header="0" footer="0"/>
  <pageSetup fitToHeight="1" fitToWidth="1"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2012-07-10T03:51:47Z</cp:lastPrinted>
  <dcterms:created xsi:type="dcterms:W3CDTF">1996-10-08T23:32:33Z</dcterms:created>
  <dcterms:modified xsi:type="dcterms:W3CDTF">2012-07-11T01:53:59Z</dcterms:modified>
  <cp:category/>
  <cp:version/>
  <cp:contentType/>
  <cp:contentStatus/>
</cp:coreProperties>
</file>